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Input Sheet" sheetId="1" r:id="rId1"/>
    <sheet name="Savings Chart" sheetId="2" r:id="rId2"/>
    <sheet name="Sheet3" sheetId="3" r:id="rId3"/>
  </sheets>
  <definedNames/>
  <calcPr fullCalcOnLoad="1"/>
</workbook>
</file>

<file path=xl/sharedStrings.xml><?xml version="1.0" encoding="utf-8"?>
<sst xmlns="http://schemas.openxmlformats.org/spreadsheetml/2006/main" count="14" uniqueCount="14">
  <si>
    <t>Weekly Grocery Savings</t>
  </si>
  <si>
    <t>Spent</t>
  </si>
  <si>
    <t>Savings</t>
  </si>
  <si>
    <t>Total Value</t>
  </si>
  <si>
    <t>% Saved</t>
  </si>
  <si>
    <t>Average Weekly Spending</t>
  </si>
  <si>
    <t>Week Ending</t>
  </si>
  <si>
    <t>Legend:</t>
  </si>
  <si>
    <t>Input Field</t>
  </si>
  <si>
    <t>Formula Driven</t>
  </si>
  <si>
    <t>Cumulative Savings</t>
  </si>
  <si>
    <t>Cumulative Value</t>
  </si>
  <si>
    <t>Cumulative Spending</t>
  </si>
  <si>
    <t>Cumulative % Saved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</si>
</sst>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d;@"/>
  </numFmts>
  <fonts count="44">
    <font>
      <sz val="10"/>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b/>
      <sz val="10"/>
      <color indexed="8"/>
      <name val="Arial"/>
      <family val="0"/>
    </font>
    <font>
      <b/>
      <sz val="10"/>
      <color indexed="9"/>
      <name val="Arial"/>
      <family val="0"/>
    </font>
    <font>
      <sz val="10"/>
      <color indexed="8"/>
      <name val="Arial"/>
      <family val="0"/>
    </font>
    <font>
      <sz val="8"/>
      <color indexed="8"/>
      <name val="Arial"/>
      <family val="0"/>
    </font>
    <font>
      <b/>
      <sz val="12"/>
      <color indexed="8"/>
      <name val="Arial"/>
      <family val="0"/>
    </font>
    <font>
      <sz val="9.2"/>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9" fontId="0" fillId="0" borderId="0" xfId="57" applyFont="1" applyAlignment="1">
      <alignment/>
    </xf>
    <xf numFmtId="165" fontId="0" fillId="0" borderId="0" xfId="0" applyNumberFormat="1" applyAlignment="1">
      <alignment/>
    </xf>
    <xf numFmtId="42" fontId="0" fillId="0" borderId="0" xfId="44" applyNumberFormat="1" applyFont="1" applyAlignment="1">
      <alignment/>
    </xf>
    <xf numFmtId="42" fontId="0" fillId="33" borderId="0" xfId="44" applyNumberFormat="1" applyFont="1" applyFill="1" applyAlignment="1">
      <alignment/>
    </xf>
    <xf numFmtId="0" fontId="1" fillId="0" borderId="0" xfId="0" applyFont="1" applyAlignment="1">
      <alignment/>
    </xf>
    <xf numFmtId="165" fontId="0" fillId="0" borderId="0" xfId="0" applyNumberFormat="1" applyFill="1" applyAlignment="1">
      <alignment/>
    </xf>
    <xf numFmtId="0" fontId="0" fillId="33" borderId="0" xfId="0" applyFill="1" applyAlignment="1">
      <alignment/>
    </xf>
    <xf numFmtId="0" fontId="1" fillId="34" borderId="0" xfId="0" applyFont="1" applyFill="1" applyAlignment="1">
      <alignment/>
    </xf>
    <xf numFmtId="42" fontId="1" fillId="34" borderId="0" xfId="44" applyNumberFormat="1" applyFont="1" applyFill="1" applyAlignment="1">
      <alignment/>
    </xf>
    <xf numFmtId="0" fontId="0" fillId="0" borderId="0" xfId="0" applyAlignment="1">
      <alignment wrapText="1"/>
    </xf>
    <xf numFmtId="0" fontId="0" fillId="0" borderId="0" xfId="0" applyAlignment="1">
      <alignment horizontal="center" wrapText="1"/>
    </xf>
    <xf numFmtId="42" fontId="0" fillId="0" borderId="0" xfId="0" applyNumberFormat="1" applyAlignment="1">
      <alignment/>
    </xf>
    <xf numFmtId="166" fontId="0" fillId="33" borderId="0" xfId="0" applyNumberFormat="1" applyFill="1" applyAlignment="1">
      <alignment/>
    </xf>
    <xf numFmtId="166" fontId="0" fillId="0"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Cumulative Grocery Savings</a:t>
            </a:r>
          </a:p>
        </c:rich>
      </c:tx>
      <c:layout>
        <c:manualLayout>
          <c:xMode val="factor"/>
          <c:yMode val="factor"/>
          <c:x val="0.001"/>
          <c:y val="0"/>
        </c:manualLayout>
      </c:layout>
      <c:spPr>
        <a:noFill/>
        <a:ln>
          <a:noFill/>
        </a:ln>
      </c:spPr>
    </c:title>
    <c:plotArea>
      <c:layout>
        <c:manualLayout>
          <c:xMode val="edge"/>
          <c:yMode val="edge"/>
          <c:x val="0.0375"/>
          <c:y val="0.1045"/>
          <c:w val="0.838"/>
          <c:h val="0.8795"/>
        </c:manualLayout>
      </c:layout>
      <c:barChart>
        <c:barDir val="col"/>
        <c:grouping val="clustered"/>
        <c:varyColors val="0"/>
        <c:ser>
          <c:idx val="1"/>
          <c:order val="0"/>
          <c:tx>
            <c:strRef>
              <c:f>'Input Sheet'!$F$7</c:f>
              <c:strCache>
                <c:ptCount val="1"/>
                <c:pt idx="0">
                  <c:v>Cumulative Value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'Input Sheet'!$A$8:$A$26</c:f>
              <c:strCache>
                <c:ptCount val="19"/>
                <c:pt idx="0">
                  <c:v>39814</c:v>
                </c:pt>
                <c:pt idx="1">
                  <c:v>39821</c:v>
                </c:pt>
                <c:pt idx="2">
                  <c:v>39828</c:v>
                </c:pt>
                <c:pt idx="3">
                  <c:v>39835</c:v>
                </c:pt>
                <c:pt idx="4">
                  <c:v>39842</c:v>
                </c:pt>
                <c:pt idx="5">
                  <c:v>39849</c:v>
                </c:pt>
                <c:pt idx="6">
                  <c:v>39856</c:v>
                </c:pt>
                <c:pt idx="7">
                  <c:v>39863</c:v>
                </c:pt>
                <c:pt idx="8">
                  <c:v>39870</c:v>
                </c:pt>
                <c:pt idx="9">
                  <c:v>39877</c:v>
                </c:pt>
                <c:pt idx="10">
                  <c:v>39884</c:v>
                </c:pt>
                <c:pt idx="11">
                  <c:v>39891</c:v>
                </c:pt>
                <c:pt idx="12">
                  <c:v>39898</c:v>
                </c:pt>
                <c:pt idx="13">
                  <c:v>39905</c:v>
                </c:pt>
                <c:pt idx="14">
                  <c:v>39912</c:v>
                </c:pt>
                <c:pt idx="15">
                  <c:v>39919</c:v>
                </c:pt>
                <c:pt idx="16">
                  <c:v>39926</c:v>
                </c:pt>
                <c:pt idx="17">
                  <c:v>39933</c:v>
                </c:pt>
                <c:pt idx="18">
                  <c:v>39940</c:v>
                </c:pt>
              </c:strCache>
            </c:strRef>
          </c:cat>
          <c:val>
            <c:numRef>
              <c:f>'Input Sheet'!$F$8:$F$26</c:f>
              <c:numCache>
                <c:ptCount val="19"/>
                <c:pt idx="0">
                  <c:v>321.9</c:v>
                </c:pt>
                <c:pt idx="1">
                  <c:v>592.9499999999999</c:v>
                </c:pt>
                <c:pt idx="2">
                  <c:v>800.6099999999999</c:v>
                </c:pt>
                <c:pt idx="3">
                  <c:v>800.6099999999999</c:v>
                </c:pt>
                <c:pt idx="4">
                  <c:v>1014.8299999999999</c:v>
                </c:pt>
                <c:pt idx="5">
                  <c:v>1301.61</c:v>
                </c:pt>
                <c:pt idx="6">
                  <c:v>1439.3</c:v>
                </c:pt>
                <c:pt idx="7">
                  <c:v>1805.1</c:v>
                </c:pt>
                <c:pt idx="8">
                  <c:v>2044.4299999999998</c:v>
                </c:pt>
                <c:pt idx="9">
                  <c:v>2044.4299999999998</c:v>
                </c:pt>
                <c:pt idx="10">
                  <c:v>2216.0099999999998</c:v>
                </c:pt>
                <c:pt idx="11">
                  <c:v>2473.3399999999997</c:v>
                </c:pt>
                <c:pt idx="12">
                  <c:v>2473.3399999999997</c:v>
                </c:pt>
                <c:pt idx="13">
                  <c:v>2708.0999999999995</c:v>
                </c:pt>
                <c:pt idx="14">
                  <c:v>2708.0999999999995</c:v>
                </c:pt>
                <c:pt idx="15">
                  <c:v>2907.7499999999995</c:v>
                </c:pt>
                <c:pt idx="16">
                  <c:v>2907.7499999999995</c:v>
                </c:pt>
                <c:pt idx="17">
                  <c:v>2907.7499999999995</c:v>
                </c:pt>
                <c:pt idx="18">
                  <c:v>2907.7499999999995</c:v>
                </c:pt>
              </c:numCache>
            </c:numRef>
          </c:val>
        </c:ser>
        <c:ser>
          <c:idx val="0"/>
          <c:order val="1"/>
          <c:tx>
            <c:strRef>
              <c:f>'Input Sheet'!$G$7</c:f>
              <c:strCache>
                <c:ptCount val="1"/>
                <c:pt idx="0">
                  <c:v>Cumulative Savings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'Input Sheet'!$A$8:$A$26</c:f>
              <c:strCache>
                <c:ptCount val="19"/>
                <c:pt idx="0">
                  <c:v>39814</c:v>
                </c:pt>
                <c:pt idx="1">
                  <c:v>39821</c:v>
                </c:pt>
                <c:pt idx="2">
                  <c:v>39828</c:v>
                </c:pt>
                <c:pt idx="3">
                  <c:v>39835</c:v>
                </c:pt>
                <c:pt idx="4">
                  <c:v>39842</c:v>
                </c:pt>
                <c:pt idx="5">
                  <c:v>39849</c:v>
                </c:pt>
                <c:pt idx="6">
                  <c:v>39856</c:v>
                </c:pt>
                <c:pt idx="7">
                  <c:v>39863</c:v>
                </c:pt>
                <c:pt idx="8">
                  <c:v>39870</c:v>
                </c:pt>
                <c:pt idx="9">
                  <c:v>39877</c:v>
                </c:pt>
                <c:pt idx="10">
                  <c:v>39884</c:v>
                </c:pt>
                <c:pt idx="11">
                  <c:v>39891</c:v>
                </c:pt>
                <c:pt idx="12">
                  <c:v>39898</c:v>
                </c:pt>
                <c:pt idx="13">
                  <c:v>39905</c:v>
                </c:pt>
                <c:pt idx="14">
                  <c:v>39912</c:v>
                </c:pt>
                <c:pt idx="15">
                  <c:v>39919</c:v>
                </c:pt>
                <c:pt idx="16">
                  <c:v>39926</c:v>
                </c:pt>
                <c:pt idx="17">
                  <c:v>39933</c:v>
                </c:pt>
                <c:pt idx="18">
                  <c:v>39940</c:v>
                </c:pt>
              </c:strCache>
            </c:strRef>
          </c:cat>
          <c:val>
            <c:numRef>
              <c:f>'Input Sheet'!$G$8:$G$26</c:f>
              <c:numCache>
                <c:ptCount val="19"/>
                <c:pt idx="0">
                  <c:v>196.72</c:v>
                </c:pt>
                <c:pt idx="1">
                  <c:v>338.11</c:v>
                </c:pt>
                <c:pt idx="2">
                  <c:v>463.45</c:v>
                </c:pt>
                <c:pt idx="3">
                  <c:v>463.45</c:v>
                </c:pt>
                <c:pt idx="4">
                  <c:v>568.71</c:v>
                </c:pt>
                <c:pt idx="5">
                  <c:v>723.3000000000001</c:v>
                </c:pt>
                <c:pt idx="6">
                  <c:v>792.0600000000001</c:v>
                </c:pt>
                <c:pt idx="7">
                  <c:v>993.1200000000001</c:v>
                </c:pt>
                <c:pt idx="8">
                  <c:v>1176.9</c:v>
                </c:pt>
                <c:pt idx="9">
                  <c:v>1176.9</c:v>
                </c:pt>
                <c:pt idx="10">
                  <c:v>1264.5600000000002</c:v>
                </c:pt>
                <c:pt idx="11">
                  <c:v>1415.7900000000002</c:v>
                </c:pt>
                <c:pt idx="12">
                  <c:v>1415.7900000000002</c:v>
                </c:pt>
                <c:pt idx="13">
                  <c:v>1546.67</c:v>
                </c:pt>
                <c:pt idx="14">
                  <c:v>1546.67</c:v>
                </c:pt>
                <c:pt idx="15">
                  <c:v>1637.89</c:v>
                </c:pt>
                <c:pt idx="16">
                  <c:v>1637.89</c:v>
                </c:pt>
                <c:pt idx="17">
                  <c:v>1637.89</c:v>
                </c:pt>
                <c:pt idx="18">
                  <c:v>1637.89</c:v>
                </c:pt>
              </c:numCache>
            </c:numRef>
          </c:val>
        </c:ser>
        <c:ser>
          <c:idx val="2"/>
          <c:order val="2"/>
          <c:tx>
            <c:strRef>
              <c:f>'Input Sheet'!$H$7</c:f>
              <c:strCache>
                <c:ptCount val="1"/>
                <c:pt idx="0">
                  <c:v>Cumulative Spending</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'Input Sheet'!$A$8:$A$26</c:f>
              <c:strCache>
                <c:ptCount val="19"/>
                <c:pt idx="0">
                  <c:v>39814</c:v>
                </c:pt>
                <c:pt idx="1">
                  <c:v>39821</c:v>
                </c:pt>
                <c:pt idx="2">
                  <c:v>39828</c:v>
                </c:pt>
                <c:pt idx="3">
                  <c:v>39835</c:v>
                </c:pt>
                <c:pt idx="4">
                  <c:v>39842</c:v>
                </c:pt>
                <c:pt idx="5">
                  <c:v>39849</c:v>
                </c:pt>
                <c:pt idx="6">
                  <c:v>39856</c:v>
                </c:pt>
                <c:pt idx="7">
                  <c:v>39863</c:v>
                </c:pt>
                <c:pt idx="8">
                  <c:v>39870</c:v>
                </c:pt>
                <c:pt idx="9">
                  <c:v>39877</c:v>
                </c:pt>
                <c:pt idx="10">
                  <c:v>39884</c:v>
                </c:pt>
                <c:pt idx="11">
                  <c:v>39891</c:v>
                </c:pt>
                <c:pt idx="12">
                  <c:v>39898</c:v>
                </c:pt>
                <c:pt idx="13">
                  <c:v>39905</c:v>
                </c:pt>
                <c:pt idx="14">
                  <c:v>39912</c:v>
                </c:pt>
                <c:pt idx="15">
                  <c:v>39919</c:v>
                </c:pt>
                <c:pt idx="16">
                  <c:v>39926</c:v>
                </c:pt>
                <c:pt idx="17">
                  <c:v>39933</c:v>
                </c:pt>
                <c:pt idx="18">
                  <c:v>39940</c:v>
                </c:pt>
              </c:strCache>
            </c:strRef>
          </c:cat>
          <c:val>
            <c:numRef>
              <c:f>'Input Sheet'!$H$8:$H$26</c:f>
              <c:numCache>
                <c:ptCount val="19"/>
                <c:pt idx="0">
                  <c:v>125.18</c:v>
                </c:pt>
                <c:pt idx="1">
                  <c:v>254.84</c:v>
                </c:pt>
                <c:pt idx="2">
                  <c:v>337.16</c:v>
                </c:pt>
                <c:pt idx="3">
                  <c:v>337.16</c:v>
                </c:pt>
                <c:pt idx="4">
                  <c:v>446.12</c:v>
                </c:pt>
                <c:pt idx="5">
                  <c:v>578.31</c:v>
                </c:pt>
                <c:pt idx="6">
                  <c:v>647.24</c:v>
                </c:pt>
                <c:pt idx="7">
                  <c:v>811.98</c:v>
                </c:pt>
                <c:pt idx="8">
                  <c:v>867.53</c:v>
                </c:pt>
                <c:pt idx="9">
                  <c:v>867.53</c:v>
                </c:pt>
                <c:pt idx="10">
                  <c:v>951.4499999999999</c:v>
                </c:pt>
                <c:pt idx="11">
                  <c:v>1057.55</c:v>
                </c:pt>
                <c:pt idx="12">
                  <c:v>1057.55</c:v>
                </c:pt>
                <c:pt idx="13">
                  <c:v>1161.4299999999998</c:v>
                </c:pt>
                <c:pt idx="14">
                  <c:v>1161.4299999999998</c:v>
                </c:pt>
                <c:pt idx="15">
                  <c:v>1269.86</c:v>
                </c:pt>
                <c:pt idx="16">
                  <c:v>1269.86</c:v>
                </c:pt>
                <c:pt idx="17">
                  <c:v>1269.86</c:v>
                </c:pt>
                <c:pt idx="18">
                  <c:v>1269.86</c:v>
                </c:pt>
              </c:numCache>
            </c:numRef>
          </c:val>
        </c:ser>
        <c:axId val="48764776"/>
        <c:axId val="36229801"/>
      </c:barChart>
      <c:lineChart>
        <c:grouping val="standard"/>
        <c:varyColors val="0"/>
        <c:ser>
          <c:idx val="3"/>
          <c:order val="3"/>
          <c:tx>
            <c:strRef>
              <c:f>'Input Sheet'!$I$7</c:f>
              <c:strCache>
                <c:ptCount val="1"/>
                <c:pt idx="0">
                  <c:v>Cumulative % Saved</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'Input Sheet'!$A$8:$A$26</c:f>
              <c:strCache>
                <c:ptCount val="19"/>
                <c:pt idx="0">
                  <c:v>39814</c:v>
                </c:pt>
                <c:pt idx="1">
                  <c:v>39821</c:v>
                </c:pt>
                <c:pt idx="2">
                  <c:v>39828</c:v>
                </c:pt>
                <c:pt idx="3">
                  <c:v>39835</c:v>
                </c:pt>
                <c:pt idx="4">
                  <c:v>39842</c:v>
                </c:pt>
                <c:pt idx="5">
                  <c:v>39849</c:v>
                </c:pt>
                <c:pt idx="6">
                  <c:v>39856</c:v>
                </c:pt>
                <c:pt idx="7">
                  <c:v>39863</c:v>
                </c:pt>
                <c:pt idx="8">
                  <c:v>39870</c:v>
                </c:pt>
                <c:pt idx="9">
                  <c:v>39877</c:v>
                </c:pt>
                <c:pt idx="10">
                  <c:v>39884</c:v>
                </c:pt>
                <c:pt idx="11">
                  <c:v>39891</c:v>
                </c:pt>
                <c:pt idx="12">
                  <c:v>39898</c:v>
                </c:pt>
                <c:pt idx="13">
                  <c:v>39905</c:v>
                </c:pt>
                <c:pt idx="14">
                  <c:v>39912</c:v>
                </c:pt>
                <c:pt idx="15">
                  <c:v>39919</c:v>
                </c:pt>
                <c:pt idx="16">
                  <c:v>39926</c:v>
                </c:pt>
                <c:pt idx="17">
                  <c:v>39933</c:v>
                </c:pt>
                <c:pt idx="18">
                  <c:v>39940</c:v>
                </c:pt>
              </c:strCache>
            </c:strRef>
          </c:cat>
          <c:val>
            <c:numRef>
              <c:f>'Input Sheet'!$I$8:$I$26</c:f>
              <c:numCache>
                <c:ptCount val="19"/>
                <c:pt idx="0">
                  <c:v>0.6111214662938801</c:v>
                </c:pt>
                <c:pt idx="1">
                  <c:v>0.5702167130449448</c:v>
                </c:pt>
                <c:pt idx="2">
                  <c:v>0.5788711107780318</c:v>
                </c:pt>
                <c:pt idx="3">
                  <c:v>0.5788711107780318</c:v>
                </c:pt>
                <c:pt idx="4">
                  <c:v>0.5603992786969246</c:v>
                </c:pt>
                <c:pt idx="5">
                  <c:v>0.5556964067577846</c:v>
                </c:pt>
                <c:pt idx="6">
                  <c:v>0.5503091780726743</c:v>
                </c:pt>
                <c:pt idx="7">
                  <c:v>0.5501745055675586</c:v>
                </c:pt>
                <c:pt idx="8">
                  <c:v>0.5756616758705362</c:v>
                </c:pt>
                <c:pt idx="9">
                  <c:v>0.5756616758705362</c:v>
                </c:pt>
                <c:pt idx="10">
                  <c:v>0.570647244371641</c:v>
                </c:pt>
                <c:pt idx="11">
                  <c:v>0.5724202899722644</c:v>
                </c:pt>
                <c:pt idx="12">
                  <c:v>0.5724202899722644</c:v>
                </c:pt>
                <c:pt idx="13">
                  <c:v>0.5711273586647466</c:v>
                </c:pt>
                <c:pt idx="14">
                  <c:v>0.5711273586647466</c:v>
                </c:pt>
                <c:pt idx="15">
                  <c:v>0.5632843263691859</c:v>
                </c:pt>
                <c:pt idx="16">
                  <c:v>0.5632843263691859</c:v>
                </c:pt>
                <c:pt idx="17">
                  <c:v>0.5632843263691859</c:v>
                </c:pt>
                <c:pt idx="18">
                  <c:v>0.5632843263691859</c:v>
                </c:pt>
              </c:numCache>
            </c:numRef>
          </c:val>
          <c:smooth val="0"/>
        </c:ser>
        <c:axId val="57632754"/>
        <c:axId val="48932739"/>
      </c:lineChart>
      <c:catAx>
        <c:axId val="4876477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6229801"/>
        <c:crosses val="autoZero"/>
        <c:auto val="0"/>
        <c:lblOffset val="100"/>
        <c:tickLblSkip val="1"/>
        <c:noMultiLvlLbl val="0"/>
      </c:catAx>
      <c:valAx>
        <c:axId val="3622980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t>
                </a:r>
              </a:p>
            </c:rich>
          </c:tx>
          <c:layout>
            <c:manualLayout>
              <c:xMode val="factor"/>
              <c:yMode val="factor"/>
              <c:x val="-0.0012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764776"/>
        <c:crossesAt val="1"/>
        <c:crossBetween val="between"/>
        <c:dispUnits/>
      </c:valAx>
      <c:catAx>
        <c:axId val="57632754"/>
        <c:scaling>
          <c:orientation val="minMax"/>
        </c:scaling>
        <c:axPos val="b"/>
        <c:delete val="1"/>
        <c:majorTickMark val="out"/>
        <c:minorTickMark val="none"/>
        <c:tickLblPos val="none"/>
        <c:crossAx val="48932739"/>
        <c:crosses val="autoZero"/>
        <c:auto val="0"/>
        <c:lblOffset val="100"/>
        <c:tickLblSkip val="1"/>
        <c:noMultiLvlLbl val="0"/>
      </c:catAx>
      <c:valAx>
        <c:axId val="48932739"/>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 Saved</a:t>
                </a:r>
              </a:p>
            </c:rich>
          </c:tx>
          <c:layout>
            <c:manualLayout>
              <c:xMode val="factor"/>
              <c:yMode val="factor"/>
              <c:x val="0"/>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7632754"/>
        <c:crosses val="max"/>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C0C0C0"/>
        </a:solidFill>
        <a:ln w="12700">
          <a:solidFill>
            <a:srgbClr val="808080"/>
          </a:solidFill>
        </a:ln>
      </c:spPr>
    </c:plotArea>
    <c:legend>
      <c:legendPos val="r"/>
      <c:legendEntry>
        <c:idx val="0"/>
        <c:txPr>
          <a:bodyPr vert="horz" rot="0"/>
          <a:lstStyle/>
          <a:p>
            <a:pPr>
              <a:defRPr lang="en-US" cap="none" sz="735" b="0" i="0" u="none" baseline="0">
                <a:solidFill>
                  <a:srgbClr val="000000"/>
                </a:solidFill>
                <a:latin typeface="Arial"/>
                <a:ea typeface="Arial"/>
                <a:cs typeface="Arial"/>
              </a:defRPr>
            </a:pPr>
          </a:p>
        </c:txPr>
      </c:legendEntry>
      <c:legendEntry>
        <c:idx val="1"/>
        <c:txPr>
          <a:bodyPr vert="horz" rot="0"/>
          <a:lstStyle/>
          <a:p>
            <a:pPr>
              <a:defRPr lang="en-US" cap="none" sz="735" b="0" i="0" u="none" baseline="0">
                <a:solidFill>
                  <a:srgbClr val="000000"/>
                </a:solidFill>
                <a:latin typeface="Arial"/>
                <a:ea typeface="Arial"/>
                <a:cs typeface="Arial"/>
              </a:defRPr>
            </a:pPr>
          </a:p>
        </c:txPr>
      </c:legendEntry>
      <c:legendEntry>
        <c:idx val="2"/>
        <c:txPr>
          <a:bodyPr vert="horz" rot="0"/>
          <a:lstStyle/>
          <a:p>
            <a:pPr>
              <a:defRPr lang="en-US" cap="none" sz="735" b="0" i="0" u="none" baseline="0">
                <a:solidFill>
                  <a:srgbClr val="000000"/>
                </a:solidFill>
                <a:latin typeface="Arial"/>
                <a:ea typeface="Arial"/>
                <a:cs typeface="Arial"/>
              </a:defRPr>
            </a:pPr>
          </a:p>
        </c:txPr>
      </c:legendEntry>
      <c:legendEntry>
        <c:idx val="3"/>
        <c:txPr>
          <a:bodyPr vert="horz" rot="0"/>
          <a:lstStyle/>
          <a:p>
            <a:pPr>
              <a:defRPr lang="en-US" cap="none" sz="735" b="0" i="0" u="none" baseline="0">
                <a:solidFill>
                  <a:srgbClr val="000000"/>
                </a:solidFill>
                <a:latin typeface="Arial"/>
                <a:ea typeface="Arial"/>
                <a:cs typeface="Arial"/>
              </a:defRPr>
            </a:pPr>
          </a:p>
        </c:txPr>
      </c:legendEntry>
      <c:layout>
        <c:manualLayout>
          <c:xMode val="edge"/>
          <c:yMode val="edge"/>
          <c:x val="0.8115"/>
          <c:y val="0.0125"/>
          <c:w val="0.1545"/>
          <c:h val="0.12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2"/>
  </sheetViews>
  <pageMargins left="0.75" right="0.75" top="1" bottom="1" header="0.5" footer="0.5"/>
  <pageSetup horizontalDpi="600" verticalDpi="600" orientation="landscape"/>
  <headerFooter>
    <oddHeader>&amp;A</oddHeader>
    <oddFooter>Page &amp;P</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28575</xdr:rowOff>
    </xdr:from>
    <xdr:to>
      <xdr:col>7</xdr:col>
      <xdr:colOff>571500</xdr:colOff>
      <xdr:row>5</xdr:row>
      <xdr:rowOff>38100</xdr:rowOff>
    </xdr:to>
    <xdr:sp>
      <xdr:nvSpPr>
        <xdr:cNvPr id="1" name="Text Box 1"/>
        <xdr:cNvSpPr txBox="1">
          <a:spLocks noChangeArrowheads="1"/>
        </xdr:cNvSpPr>
      </xdr:nvSpPr>
      <xdr:spPr>
        <a:xfrm>
          <a:off x="1866900" y="676275"/>
          <a:ext cx="4648200" cy="1714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Input  First Week Ending Date here; the other weeks are formula driven</a:t>
          </a:r>
        </a:p>
      </xdr:txBody>
    </xdr:sp>
    <xdr:clientData/>
  </xdr:twoCellAnchor>
  <xdr:twoCellAnchor>
    <xdr:from>
      <xdr:col>0</xdr:col>
      <xdr:colOff>1285875</xdr:colOff>
      <xdr:row>4</xdr:row>
      <xdr:rowOff>123825</xdr:rowOff>
    </xdr:from>
    <xdr:to>
      <xdr:col>1</xdr:col>
      <xdr:colOff>161925</xdr:colOff>
      <xdr:row>7</xdr:row>
      <xdr:rowOff>38100</xdr:rowOff>
    </xdr:to>
    <xdr:sp>
      <xdr:nvSpPr>
        <xdr:cNvPr id="2" name="Line 2"/>
        <xdr:cNvSpPr>
          <a:spLocks/>
        </xdr:cNvSpPr>
      </xdr:nvSpPr>
      <xdr:spPr>
        <a:xfrm flipH="1">
          <a:off x="1285875" y="771525"/>
          <a:ext cx="59055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5</xdr:row>
      <xdr:rowOff>57150</xdr:rowOff>
    </xdr:from>
    <xdr:to>
      <xdr:col>10</xdr:col>
      <xdr:colOff>76200</xdr:colOff>
      <xdr:row>6</xdr:row>
      <xdr:rowOff>76200</xdr:rowOff>
    </xdr:to>
    <xdr:sp>
      <xdr:nvSpPr>
        <xdr:cNvPr id="3" name="Text Box 3"/>
        <xdr:cNvSpPr txBox="1">
          <a:spLocks noChangeArrowheads="1"/>
        </xdr:cNvSpPr>
      </xdr:nvSpPr>
      <xdr:spPr>
        <a:xfrm>
          <a:off x="3181350" y="866775"/>
          <a:ext cx="5000625" cy="1809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Enter amount you actually paid</a:t>
          </a:r>
        </a:p>
      </xdr:txBody>
    </xdr:sp>
    <xdr:clientData/>
  </xdr:twoCellAnchor>
  <xdr:twoCellAnchor>
    <xdr:from>
      <xdr:col>1</xdr:col>
      <xdr:colOff>466725</xdr:colOff>
      <xdr:row>6</xdr:row>
      <xdr:rowOff>0</xdr:rowOff>
    </xdr:from>
    <xdr:to>
      <xdr:col>3</xdr:col>
      <xdr:colOff>266700</xdr:colOff>
      <xdr:row>7</xdr:row>
      <xdr:rowOff>0</xdr:rowOff>
    </xdr:to>
    <xdr:sp>
      <xdr:nvSpPr>
        <xdr:cNvPr id="4" name="Line 4"/>
        <xdr:cNvSpPr>
          <a:spLocks/>
        </xdr:cNvSpPr>
      </xdr:nvSpPr>
      <xdr:spPr>
        <a:xfrm flipH="1">
          <a:off x="2181225" y="971550"/>
          <a:ext cx="1019175"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xdr:row>
      <xdr:rowOff>95250</xdr:rowOff>
    </xdr:from>
    <xdr:to>
      <xdr:col>12</xdr:col>
      <xdr:colOff>381000</xdr:colOff>
      <xdr:row>6</xdr:row>
      <xdr:rowOff>285750</xdr:rowOff>
    </xdr:to>
    <xdr:sp>
      <xdr:nvSpPr>
        <xdr:cNvPr id="5" name="Text Box 5"/>
        <xdr:cNvSpPr txBox="1">
          <a:spLocks noChangeArrowheads="1"/>
        </xdr:cNvSpPr>
      </xdr:nvSpPr>
      <xdr:spPr>
        <a:xfrm>
          <a:off x="3629025" y="1066800"/>
          <a:ext cx="6076950" cy="19050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Enter your savings off receipt, including club, store and manuf coupons</a:t>
          </a:r>
        </a:p>
      </xdr:txBody>
    </xdr:sp>
    <xdr:clientData/>
  </xdr:twoCellAnchor>
  <xdr:twoCellAnchor>
    <xdr:from>
      <xdr:col>2</xdr:col>
      <xdr:colOff>428625</xdr:colOff>
      <xdr:row>6</xdr:row>
      <xdr:rowOff>190500</xdr:rowOff>
    </xdr:from>
    <xdr:to>
      <xdr:col>4</xdr:col>
      <xdr:colOff>0</xdr:colOff>
      <xdr:row>7</xdr:row>
      <xdr:rowOff>0</xdr:rowOff>
    </xdr:to>
    <xdr:sp>
      <xdr:nvSpPr>
        <xdr:cNvPr id="6" name="Line 6"/>
        <xdr:cNvSpPr>
          <a:spLocks/>
        </xdr:cNvSpPr>
      </xdr:nvSpPr>
      <xdr:spPr>
        <a:xfrm flipH="1">
          <a:off x="2752725" y="1162050"/>
          <a:ext cx="866775"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27</xdr:row>
      <xdr:rowOff>19050</xdr:rowOff>
    </xdr:from>
    <xdr:to>
      <xdr:col>12</xdr:col>
      <xdr:colOff>552450</xdr:colOff>
      <xdr:row>28</xdr:row>
      <xdr:rowOff>104775</xdr:rowOff>
    </xdr:to>
    <xdr:sp>
      <xdr:nvSpPr>
        <xdr:cNvPr id="7" name="Text Box 7"/>
        <xdr:cNvSpPr txBox="1">
          <a:spLocks noChangeArrowheads="1"/>
        </xdr:cNvSpPr>
      </xdr:nvSpPr>
      <xdr:spPr>
        <a:xfrm>
          <a:off x="4514850" y="4953000"/>
          <a:ext cx="5362575" cy="2476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Drag or copy these formula cells down as you have more entries</a:t>
          </a:r>
        </a:p>
      </xdr:txBody>
    </xdr:sp>
    <xdr:clientData/>
  </xdr:twoCellAnchor>
  <xdr:twoCellAnchor>
    <xdr:from>
      <xdr:col>5</xdr:col>
      <xdr:colOff>200025</xdr:colOff>
      <xdr:row>29</xdr:row>
      <xdr:rowOff>9525</xdr:rowOff>
    </xdr:from>
    <xdr:to>
      <xdr:col>12</xdr:col>
      <xdr:colOff>600075</xdr:colOff>
      <xdr:row>30</xdr:row>
      <xdr:rowOff>9525</xdr:rowOff>
    </xdr:to>
    <xdr:sp>
      <xdr:nvSpPr>
        <xdr:cNvPr id="8" name="Text Box 9"/>
        <xdr:cNvSpPr txBox="1">
          <a:spLocks noChangeArrowheads="1"/>
        </xdr:cNvSpPr>
      </xdr:nvSpPr>
      <xdr:spPr>
        <a:xfrm>
          <a:off x="4429125" y="5267325"/>
          <a:ext cx="5495925" cy="161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As time goes on, insert rows at row 27 to keep formulas intact. Remember to drag formulas down from columns D and E</a:t>
          </a:r>
        </a:p>
      </xdr:txBody>
    </xdr:sp>
    <xdr:clientData/>
  </xdr:twoCellAnchor>
  <xdr:twoCellAnchor>
    <xdr:from>
      <xdr:col>4</xdr:col>
      <xdr:colOff>590550</xdr:colOff>
      <xdr:row>25</xdr:row>
      <xdr:rowOff>114300</xdr:rowOff>
    </xdr:from>
    <xdr:to>
      <xdr:col>5</xdr:col>
      <xdr:colOff>266700</xdr:colOff>
      <xdr:row>27</xdr:row>
      <xdr:rowOff>133350</xdr:rowOff>
    </xdr:to>
    <xdr:sp>
      <xdr:nvSpPr>
        <xdr:cNvPr id="9" name="Line 10"/>
        <xdr:cNvSpPr>
          <a:spLocks/>
        </xdr:cNvSpPr>
      </xdr:nvSpPr>
      <xdr:spPr>
        <a:xfrm flipH="1" flipV="1">
          <a:off x="4210050" y="4724400"/>
          <a:ext cx="28575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0</xdr:row>
      <xdr:rowOff>104775</xdr:rowOff>
    </xdr:from>
    <xdr:to>
      <xdr:col>12</xdr:col>
      <xdr:colOff>514350</xdr:colOff>
      <xdr:row>3</xdr:row>
      <xdr:rowOff>123825</xdr:rowOff>
    </xdr:to>
    <xdr:sp>
      <xdr:nvSpPr>
        <xdr:cNvPr id="10" name="Text Box 11"/>
        <xdr:cNvSpPr txBox="1">
          <a:spLocks noChangeArrowheads="1"/>
        </xdr:cNvSpPr>
      </xdr:nvSpPr>
      <xdr:spPr>
        <a:xfrm>
          <a:off x="3524250" y="104775"/>
          <a:ext cx="6315075" cy="504825"/>
        </a:xfrm>
        <a:prstGeom prst="rect">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FFFF"/>
              </a:solidFill>
              <a:latin typeface="Arial"/>
              <a:ea typeface="Arial"/>
              <a:cs typeface="Arial"/>
            </a:rPr>
            <a:t>NOTE: YOU CAN DELETE THESE TEXT INSTRUCTION BOXES ONCE YOU HAVE THE HANG OF IT BY CLICKING THEM AND THEIR ARROWS AND THEN HITTING THE DELETE BUTTON. THEY ARE JUST HERE TO HELP YOU GET STARTED! ENJOY!</a:t>
          </a:r>
        </a:p>
      </xdr:txBody>
    </xdr:sp>
    <xdr:clientData/>
  </xdr:twoCellAnchor>
  <xdr:twoCellAnchor>
    <xdr:from>
      <xdr:col>4</xdr:col>
      <xdr:colOff>428625</xdr:colOff>
      <xdr:row>26</xdr:row>
      <xdr:rowOff>9525</xdr:rowOff>
    </xdr:from>
    <xdr:to>
      <xdr:col>5</xdr:col>
      <xdr:colOff>190500</xdr:colOff>
      <xdr:row>30</xdr:row>
      <xdr:rowOff>0</xdr:rowOff>
    </xdr:to>
    <xdr:sp>
      <xdr:nvSpPr>
        <xdr:cNvPr id="11" name="Line 13"/>
        <xdr:cNvSpPr>
          <a:spLocks/>
        </xdr:cNvSpPr>
      </xdr:nvSpPr>
      <xdr:spPr>
        <a:xfrm flipH="1" flipV="1">
          <a:off x="4048125" y="4781550"/>
          <a:ext cx="371475"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2"/>
  <sheetViews>
    <sheetView tabSelected="1" zoomScalePageLayoutView="0" workbookViewId="0" topLeftCell="A1">
      <selection activeCell="A9" sqref="A9"/>
    </sheetView>
  </sheetViews>
  <sheetFormatPr defaultColWidth="9.140625" defaultRowHeight="12.75"/>
  <cols>
    <col min="1" max="1" width="25.7109375" style="0" bestFit="1" customWidth="1"/>
    <col min="4" max="4" width="10.28125" style="0" bestFit="1" customWidth="1"/>
    <col min="6" max="6" width="12.28125" style="0" customWidth="1"/>
    <col min="7" max="7" width="13.421875" style="0" customWidth="1"/>
    <col min="8" max="8" width="11.00390625" style="0" customWidth="1"/>
    <col min="9" max="9" width="12.28125" style="0" bestFit="1" customWidth="1"/>
  </cols>
  <sheetData>
    <row r="1" spans="1:3" ht="12.75">
      <c r="A1" s="5" t="s">
        <v>7</v>
      </c>
      <c r="B1" s="7"/>
      <c r="C1" t="s">
        <v>8</v>
      </c>
    </row>
    <row r="2" ht="12.75">
      <c r="C2" t="s">
        <v>9</v>
      </c>
    </row>
    <row r="5" ht="12.75">
      <c r="A5" s="5" t="s">
        <v>0</v>
      </c>
    </row>
    <row r="7" spans="1:9" ht="57" customHeight="1">
      <c r="A7" t="s">
        <v>6</v>
      </c>
      <c r="B7" t="s">
        <v>1</v>
      </c>
      <c r="C7" t="s">
        <v>2</v>
      </c>
      <c r="D7" t="s">
        <v>3</v>
      </c>
      <c r="E7" t="s">
        <v>4</v>
      </c>
      <c r="F7" s="11" t="s">
        <v>11</v>
      </c>
      <c r="G7" s="11" t="s">
        <v>10</v>
      </c>
      <c r="H7" s="11" t="s">
        <v>12</v>
      </c>
      <c r="I7" s="10" t="s">
        <v>13</v>
      </c>
    </row>
    <row r="8" spans="1:9" ht="12.75">
      <c r="A8" s="13">
        <v>39814</v>
      </c>
      <c r="B8" s="4">
        <v>125.18</v>
      </c>
      <c r="C8" s="4">
        <v>196.72</v>
      </c>
      <c r="D8" s="3">
        <f>+C8+B8</f>
        <v>321.9</v>
      </c>
      <c r="E8" s="1">
        <f>+C8/D8</f>
        <v>0.6111214662938801</v>
      </c>
      <c r="F8" s="12">
        <f>+D8</f>
        <v>321.9</v>
      </c>
      <c r="G8" s="12">
        <f>+C8</f>
        <v>196.72</v>
      </c>
      <c r="H8" s="12">
        <f>+B8</f>
        <v>125.18</v>
      </c>
      <c r="I8" s="1">
        <f>+G8/F8</f>
        <v>0.6111214662938801</v>
      </c>
    </row>
    <row r="9" spans="1:9" ht="12.75">
      <c r="A9" s="14">
        <f>+A8+7</f>
        <v>39821</v>
      </c>
      <c r="B9" s="4">
        <f>78.35-15.99+17.3+50</f>
        <v>129.66</v>
      </c>
      <c r="C9" s="4">
        <f>22.97+88.42+30</f>
        <v>141.39</v>
      </c>
      <c r="D9" s="3">
        <f>+C9+B9</f>
        <v>271.04999999999995</v>
      </c>
      <c r="E9" s="1">
        <f>+C9/D9</f>
        <v>0.5216380741560598</v>
      </c>
      <c r="F9" s="12">
        <f>+F8+D9</f>
        <v>592.9499999999999</v>
      </c>
      <c r="G9" s="12">
        <f>+G8+C9</f>
        <v>338.11</v>
      </c>
      <c r="H9" s="12">
        <f>+H8+B9</f>
        <v>254.84</v>
      </c>
      <c r="I9" s="1">
        <f aca="true" t="shared" si="0" ref="I9:I19">+G9/F9</f>
        <v>0.5702167130449448</v>
      </c>
    </row>
    <row r="10" spans="1:9" ht="12.75">
      <c r="A10" s="14">
        <f>+A9+7</f>
        <v>39828</v>
      </c>
      <c r="B10" s="4">
        <f>31.35+25.29+42.86+1.78-7.49-3.99-3.49-3.99</f>
        <v>82.32000000000002</v>
      </c>
      <c r="C10" s="4">
        <f>54.65+10+7.11+7.49+3.99+3.49+3.99+34.62</f>
        <v>125.33999999999997</v>
      </c>
      <c r="D10" s="3">
        <f aca="true" t="shared" si="1" ref="D10:D19">+C10+B10</f>
        <v>207.66</v>
      </c>
      <c r="E10" s="1">
        <f aca="true" t="shared" si="2" ref="E10:E19">+C10/D10</f>
        <v>0.6035827795434844</v>
      </c>
      <c r="F10" s="12">
        <f aca="true" t="shared" si="3" ref="F10:F19">+F9+D10</f>
        <v>800.6099999999999</v>
      </c>
      <c r="G10" s="12">
        <f aca="true" t="shared" si="4" ref="G10:G19">+G9+C10</f>
        <v>463.45</v>
      </c>
      <c r="H10" s="12">
        <f aca="true" t="shared" si="5" ref="H10:H19">+H9+B10</f>
        <v>337.16</v>
      </c>
      <c r="I10" s="1">
        <f t="shared" si="0"/>
        <v>0.5788711107780318</v>
      </c>
    </row>
    <row r="11" spans="1:9" ht="12.75">
      <c r="A11" s="14">
        <f aca="true" t="shared" si="6" ref="A11:A26">+A10+7</f>
        <v>39835</v>
      </c>
      <c r="B11" s="4">
        <v>0</v>
      </c>
      <c r="C11" s="4">
        <v>0</v>
      </c>
      <c r="D11" s="3">
        <f t="shared" si="1"/>
        <v>0</v>
      </c>
      <c r="E11" s="1" t="e">
        <f t="shared" si="2"/>
        <v>#DIV/0!</v>
      </c>
      <c r="F11" s="12">
        <f t="shared" si="3"/>
        <v>800.6099999999999</v>
      </c>
      <c r="G11" s="12">
        <f t="shared" si="4"/>
        <v>463.45</v>
      </c>
      <c r="H11" s="12">
        <f t="shared" si="5"/>
        <v>337.16</v>
      </c>
      <c r="I11" s="1">
        <f t="shared" si="0"/>
        <v>0.5788711107780318</v>
      </c>
    </row>
    <row r="12" spans="1:9" ht="12.75">
      <c r="A12" s="14">
        <f t="shared" si="6"/>
        <v>39842</v>
      </c>
      <c r="B12" s="4">
        <f>16.09+18.16+86.7-11.99</f>
        <v>108.96000000000001</v>
      </c>
      <c r="C12" s="4">
        <f>26.71+20.37+(2.49-0.62)*3+52.57</f>
        <v>105.25999999999999</v>
      </c>
      <c r="D12" s="3">
        <f t="shared" si="1"/>
        <v>214.22</v>
      </c>
      <c r="E12" s="1">
        <f t="shared" si="2"/>
        <v>0.491364018298945</v>
      </c>
      <c r="F12" s="12">
        <f t="shared" si="3"/>
        <v>1014.8299999999999</v>
      </c>
      <c r="G12" s="12">
        <f t="shared" si="4"/>
        <v>568.71</v>
      </c>
      <c r="H12" s="12">
        <f t="shared" si="5"/>
        <v>446.12</v>
      </c>
      <c r="I12" s="1">
        <f t="shared" si="0"/>
        <v>0.5603992786969246</v>
      </c>
    </row>
    <row r="13" spans="1:9" ht="12.75">
      <c r="A13" s="14">
        <f t="shared" si="6"/>
        <v>39849</v>
      </c>
      <c r="B13" s="4">
        <f>11.16+67.37+45.01-17.99+26.64</f>
        <v>132.19</v>
      </c>
      <c r="C13" s="4">
        <f>16.2+2+4.29+16.99+92.42+22.69</f>
        <v>154.59</v>
      </c>
      <c r="D13" s="3">
        <f>+C13+B13</f>
        <v>286.78</v>
      </c>
      <c r="E13" s="1">
        <f t="shared" si="2"/>
        <v>0.5390543273589512</v>
      </c>
      <c r="F13" s="12">
        <f t="shared" si="3"/>
        <v>1301.61</v>
      </c>
      <c r="G13" s="12">
        <f t="shared" si="4"/>
        <v>723.3000000000001</v>
      </c>
      <c r="H13" s="12">
        <f t="shared" si="5"/>
        <v>578.31</v>
      </c>
      <c r="I13" s="1">
        <f t="shared" si="0"/>
        <v>0.5556964067577846</v>
      </c>
    </row>
    <row r="14" spans="1:9" ht="12.75">
      <c r="A14" s="14">
        <f t="shared" si="6"/>
        <v>39856</v>
      </c>
      <c r="B14" s="4">
        <f>28.37+9.62+48.94-18</f>
        <v>68.93</v>
      </c>
      <c r="C14" s="4">
        <f>15.5+6.79+46.47</f>
        <v>68.75999999999999</v>
      </c>
      <c r="D14" s="3">
        <f t="shared" si="1"/>
        <v>137.69</v>
      </c>
      <c r="E14" s="1">
        <f t="shared" si="2"/>
        <v>0.4993826712179533</v>
      </c>
      <c r="F14" s="12">
        <f t="shared" si="3"/>
        <v>1439.3</v>
      </c>
      <c r="G14" s="12">
        <f t="shared" si="4"/>
        <v>792.0600000000001</v>
      </c>
      <c r="H14" s="12">
        <f t="shared" si="5"/>
        <v>647.24</v>
      </c>
      <c r="I14" s="1">
        <f t="shared" si="0"/>
        <v>0.5503091780726743</v>
      </c>
    </row>
    <row r="15" spans="1:9" ht="12.75">
      <c r="A15" s="14">
        <f t="shared" si="6"/>
        <v>39863</v>
      </c>
      <c r="B15" s="4">
        <f>69.28+29.34-9.99+16.46-4.99+64.64</f>
        <v>164.74</v>
      </c>
      <c r="C15" s="4">
        <f>50.15+4.96+3.5+1+1+25.71+114.74</f>
        <v>201.06</v>
      </c>
      <c r="D15" s="3">
        <f t="shared" si="1"/>
        <v>365.8</v>
      </c>
      <c r="E15" s="1">
        <f t="shared" si="2"/>
        <v>0.5496446145434664</v>
      </c>
      <c r="F15" s="12">
        <f t="shared" si="3"/>
        <v>1805.1</v>
      </c>
      <c r="G15" s="12">
        <f t="shared" si="4"/>
        <v>993.1200000000001</v>
      </c>
      <c r="H15" s="12">
        <f t="shared" si="5"/>
        <v>811.98</v>
      </c>
      <c r="I15" s="1">
        <f t="shared" si="0"/>
        <v>0.5501745055675586</v>
      </c>
    </row>
    <row r="16" spans="1:9" ht="12.75">
      <c r="A16" s="14">
        <f t="shared" si="6"/>
        <v>39870</v>
      </c>
      <c r="B16" s="4">
        <f>19.54-21.56+2.64+25.82+40.1-10.99</f>
        <v>55.550000000000004</v>
      </c>
      <c r="C16" s="4">
        <f>81.61+38.63+9.85+32.13+21.56</f>
        <v>183.78</v>
      </c>
      <c r="D16" s="3">
        <f t="shared" si="1"/>
        <v>239.33</v>
      </c>
      <c r="E16" s="1">
        <f t="shared" si="2"/>
        <v>0.7678937032549199</v>
      </c>
      <c r="F16" s="12">
        <f t="shared" si="3"/>
        <v>2044.4299999999998</v>
      </c>
      <c r="G16" s="12">
        <f t="shared" si="4"/>
        <v>1176.9</v>
      </c>
      <c r="H16" s="12">
        <f t="shared" si="5"/>
        <v>867.53</v>
      </c>
      <c r="I16" s="1">
        <f t="shared" si="0"/>
        <v>0.5756616758705362</v>
      </c>
    </row>
    <row r="17" spans="1:9" ht="12.75">
      <c r="A17" s="14">
        <f t="shared" si="6"/>
        <v>39877</v>
      </c>
      <c r="B17" s="4">
        <v>0</v>
      </c>
      <c r="C17" s="4">
        <v>0</v>
      </c>
      <c r="D17" s="3">
        <f t="shared" si="1"/>
        <v>0</v>
      </c>
      <c r="E17" s="1" t="e">
        <f t="shared" si="2"/>
        <v>#DIV/0!</v>
      </c>
      <c r="F17" s="12">
        <f t="shared" si="3"/>
        <v>2044.4299999999998</v>
      </c>
      <c r="G17" s="12">
        <f t="shared" si="4"/>
        <v>1176.9</v>
      </c>
      <c r="H17" s="12">
        <f t="shared" si="5"/>
        <v>867.53</v>
      </c>
      <c r="I17" s="1">
        <f t="shared" si="0"/>
        <v>0.5756616758705362</v>
      </c>
    </row>
    <row r="18" spans="1:9" ht="12.75">
      <c r="A18" s="14">
        <f t="shared" si="6"/>
        <v>39884</v>
      </c>
      <c r="B18" s="4">
        <f>80.56-7.99-9.99+13.93+7.41</f>
        <v>83.92</v>
      </c>
      <c r="C18" s="4">
        <f>69.74+5.99-2+13.93</f>
        <v>87.66</v>
      </c>
      <c r="D18" s="3">
        <f t="shared" si="1"/>
        <v>171.57999999999998</v>
      </c>
      <c r="E18" s="1">
        <f t="shared" si="2"/>
        <v>0.5108987061429071</v>
      </c>
      <c r="F18" s="12">
        <f t="shared" si="3"/>
        <v>2216.0099999999998</v>
      </c>
      <c r="G18" s="12">
        <f t="shared" si="4"/>
        <v>1264.5600000000002</v>
      </c>
      <c r="H18" s="12">
        <f t="shared" si="5"/>
        <v>951.4499999999999</v>
      </c>
      <c r="I18" s="1">
        <f t="shared" si="0"/>
        <v>0.570647244371641</v>
      </c>
    </row>
    <row r="19" spans="1:9" ht="12.75">
      <c r="A19" s="14">
        <f t="shared" si="6"/>
        <v>39891</v>
      </c>
      <c r="B19" s="4">
        <f>29.92-3-1.5-1.5-9.99+52.72-9.99-4+38.92+21.92-7.4</f>
        <v>106.10000000000001</v>
      </c>
      <c r="C19" s="4">
        <f>32.77+54.06+31.22+26.18+3+4</f>
        <v>151.23000000000002</v>
      </c>
      <c r="D19" s="3">
        <f t="shared" si="1"/>
        <v>257.33000000000004</v>
      </c>
      <c r="E19" s="1">
        <f t="shared" si="2"/>
        <v>0.5876889597015506</v>
      </c>
      <c r="F19" s="12">
        <f t="shared" si="3"/>
        <v>2473.3399999999997</v>
      </c>
      <c r="G19" s="12">
        <f t="shared" si="4"/>
        <v>1415.7900000000002</v>
      </c>
      <c r="H19" s="12">
        <f t="shared" si="5"/>
        <v>1057.55</v>
      </c>
      <c r="I19" s="1">
        <f t="shared" si="0"/>
        <v>0.5724202899722644</v>
      </c>
    </row>
    <row r="20" spans="1:9" ht="12.75">
      <c r="A20" s="14">
        <f t="shared" si="6"/>
        <v>39898</v>
      </c>
      <c r="B20" s="4">
        <v>0</v>
      </c>
      <c r="C20" s="4">
        <v>0</v>
      </c>
      <c r="D20" s="3">
        <f aca="true" t="shared" si="7" ref="D20:D26">+C20+B20</f>
        <v>0</v>
      </c>
      <c r="E20" s="1" t="e">
        <f aca="true" t="shared" si="8" ref="E20:E26">+C20/D20</f>
        <v>#DIV/0!</v>
      </c>
      <c r="F20" s="12">
        <f aca="true" t="shared" si="9" ref="F20:F26">+F19+D20</f>
        <v>2473.3399999999997</v>
      </c>
      <c r="G20" s="12">
        <f aca="true" t="shared" si="10" ref="G20:G26">+G19+C20</f>
        <v>1415.7900000000002</v>
      </c>
      <c r="H20" s="12">
        <f aca="true" t="shared" si="11" ref="H20:H26">+H19+B20</f>
        <v>1057.55</v>
      </c>
      <c r="I20" s="1">
        <f aca="true" t="shared" si="12" ref="I20:I26">+G20/F20</f>
        <v>0.5724202899722644</v>
      </c>
    </row>
    <row r="21" spans="1:9" ht="12.75">
      <c r="A21" s="14">
        <f t="shared" si="6"/>
        <v>39905</v>
      </c>
      <c r="B21" s="4">
        <f>18.68+63.23-12.49+1+23.46+10</f>
        <v>103.88</v>
      </c>
      <c r="C21" s="4">
        <f>25+34.91+52.81+16.17+1.99</f>
        <v>130.88</v>
      </c>
      <c r="D21" s="3">
        <f t="shared" si="7"/>
        <v>234.76</v>
      </c>
      <c r="E21" s="1">
        <f t="shared" si="8"/>
        <v>0.5575055375702845</v>
      </c>
      <c r="F21" s="12">
        <f t="shared" si="9"/>
        <v>2708.0999999999995</v>
      </c>
      <c r="G21" s="12">
        <f t="shared" si="10"/>
        <v>1546.67</v>
      </c>
      <c r="H21" s="12">
        <f t="shared" si="11"/>
        <v>1161.4299999999998</v>
      </c>
      <c r="I21" s="1">
        <f t="shared" si="12"/>
        <v>0.5711273586647466</v>
      </c>
    </row>
    <row r="22" spans="1:9" ht="12.75">
      <c r="A22" s="14">
        <f t="shared" si="6"/>
        <v>39912</v>
      </c>
      <c r="B22" s="4"/>
      <c r="C22" s="4"/>
      <c r="D22" s="3">
        <f t="shared" si="7"/>
        <v>0</v>
      </c>
      <c r="E22" s="1" t="e">
        <f t="shared" si="8"/>
        <v>#DIV/0!</v>
      </c>
      <c r="F22" s="12">
        <f t="shared" si="9"/>
        <v>2708.0999999999995</v>
      </c>
      <c r="G22" s="12">
        <f t="shared" si="10"/>
        <v>1546.67</v>
      </c>
      <c r="H22" s="12">
        <f t="shared" si="11"/>
        <v>1161.4299999999998</v>
      </c>
      <c r="I22" s="1">
        <f t="shared" si="12"/>
        <v>0.5711273586647466</v>
      </c>
    </row>
    <row r="23" spans="1:9" ht="12.75">
      <c r="A23" s="14">
        <f t="shared" si="6"/>
        <v>39919</v>
      </c>
      <c r="B23" s="4">
        <f>4.29+0.08+104.06</f>
        <v>108.43</v>
      </c>
      <c r="C23" s="4">
        <f>1.3+13.94+75.98</f>
        <v>91.22</v>
      </c>
      <c r="D23" s="3">
        <f t="shared" si="7"/>
        <v>199.65</v>
      </c>
      <c r="E23" s="1">
        <f t="shared" si="8"/>
        <v>0.45689957425494615</v>
      </c>
      <c r="F23" s="12">
        <f t="shared" si="9"/>
        <v>2907.7499999999995</v>
      </c>
      <c r="G23" s="12">
        <f t="shared" si="10"/>
        <v>1637.89</v>
      </c>
      <c r="H23" s="12">
        <f t="shared" si="11"/>
        <v>1269.86</v>
      </c>
      <c r="I23" s="1">
        <f t="shared" si="12"/>
        <v>0.5632843263691859</v>
      </c>
    </row>
    <row r="24" spans="1:9" ht="12.75">
      <c r="A24" s="14">
        <f t="shared" si="6"/>
        <v>39926</v>
      </c>
      <c r="B24" s="4"/>
      <c r="C24" s="4"/>
      <c r="D24" s="3">
        <f t="shared" si="7"/>
        <v>0</v>
      </c>
      <c r="E24" s="1" t="e">
        <f t="shared" si="8"/>
        <v>#DIV/0!</v>
      </c>
      <c r="F24" s="12">
        <f t="shared" si="9"/>
        <v>2907.7499999999995</v>
      </c>
      <c r="G24" s="12">
        <f t="shared" si="10"/>
        <v>1637.89</v>
      </c>
      <c r="H24" s="12">
        <f t="shared" si="11"/>
        <v>1269.86</v>
      </c>
      <c r="I24" s="1">
        <f t="shared" si="12"/>
        <v>0.5632843263691859</v>
      </c>
    </row>
    <row r="25" spans="1:9" ht="12.75">
      <c r="A25" s="14">
        <f t="shared" si="6"/>
        <v>39933</v>
      </c>
      <c r="B25" s="4"/>
      <c r="C25" s="4"/>
      <c r="D25" s="3">
        <f t="shared" si="7"/>
        <v>0</v>
      </c>
      <c r="E25" s="1" t="e">
        <f t="shared" si="8"/>
        <v>#DIV/0!</v>
      </c>
      <c r="F25" s="12">
        <f t="shared" si="9"/>
        <v>2907.7499999999995</v>
      </c>
      <c r="G25" s="12">
        <f t="shared" si="10"/>
        <v>1637.89</v>
      </c>
      <c r="H25" s="12">
        <f t="shared" si="11"/>
        <v>1269.86</v>
      </c>
      <c r="I25" s="1">
        <f t="shared" si="12"/>
        <v>0.5632843263691859</v>
      </c>
    </row>
    <row r="26" spans="1:9" ht="12.75">
      <c r="A26" s="14">
        <f t="shared" si="6"/>
        <v>39940</v>
      </c>
      <c r="B26" s="4"/>
      <c r="C26" s="4"/>
      <c r="D26" s="3">
        <f t="shared" si="7"/>
        <v>0</v>
      </c>
      <c r="E26" s="1" t="e">
        <f t="shared" si="8"/>
        <v>#DIV/0!</v>
      </c>
      <c r="F26" s="12">
        <f t="shared" si="9"/>
        <v>2907.7499999999995</v>
      </c>
      <c r="G26" s="12">
        <f t="shared" si="10"/>
        <v>1637.89</v>
      </c>
      <c r="H26" s="12">
        <f t="shared" si="11"/>
        <v>1269.86</v>
      </c>
      <c r="I26" s="1">
        <f t="shared" si="12"/>
        <v>0.5632843263691859</v>
      </c>
    </row>
    <row r="27" spans="1:4" ht="12.75">
      <c r="A27" s="6"/>
      <c r="B27" s="3"/>
      <c r="C27" s="3"/>
      <c r="D27" s="3"/>
    </row>
    <row r="28" ht="12.75">
      <c r="A28" s="2"/>
    </row>
    <row r="31" spans="2:4" ht="12.75">
      <c r="B31" s="3"/>
      <c r="C31" s="3"/>
      <c r="D31" s="3"/>
    </row>
    <row r="32" spans="1:4" ht="12.75">
      <c r="A32" s="8" t="s">
        <v>5</v>
      </c>
      <c r="B32" s="9">
        <f>AVERAGE(B8:B30)</f>
        <v>84.65733333333333</v>
      </c>
      <c r="C32" s="3"/>
      <c r="D32" s="3"/>
    </row>
  </sheetData>
  <sheetProtection/>
  <printOptions/>
  <pageMargins left="0.75" right="0.75" top="1" bottom="1" header="0.5" footer="0.5"/>
  <pageSetup fitToHeight="1" fitToWidth="1" horizontalDpi="600" verticalDpi="600" orientation="landscape" scale="8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Echols</dc:creator>
  <cp:keywords/>
  <dc:description/>
  <cp:lastModifiedBy>James</cp:lastModifiedBy>
  <cp:lastPrinted>2005-02-28T03:23:49Z</cp:lastPrinted>
  <dcterms:created xsi:type="dcterms:W3CDTF">2004-08-22T00:09:21Z</dcterms:created>
  <dcterms:modified xsi:type="dcterms:W3CDTF">2009-12-31T15:39:08Z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1137429480</vt:i4>
  </property>
  <property fmtid="{D5CDD505-2E9C-101B-9397-08002B2CF9AE}" pid="3" name="_EmailSubject">
    <vt:lpwstr>spreadsheet sample</vt:lpwstr>
  </property>
  <property fmtid="{D5CDD505-2E9C-101B-9397-08002B2CF9AE}" pid="4" name="_AuthorEmail">
    <vt:lpwstr>susan.echols@cox.net</vt:lpwstr>
  </property>
  <property fmtid="{D5CDD505-2E9C-101B-9397-08002B2CF9AE}" pid="5" name="_AuthorEmailDisplayName">
    <vt:lpwstr>Susan Echols</vt:lpwstr>
  </property>
  <property fmtid="{D5CDD505-2E9C-101B-9397-08002B2CF9AE}" pid="6" name="_ReviewingToolsShownOnce">
    <vt:lpwstr/>
  </property>
</Properties>
</file>